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'Debiti'!$A$1:$AB$85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<sst xmlns="http://schemas.openxmlformats.org/spreadsheetml/2006/main" count="482" uniqueCount="241">
  <si>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</si>
  <si>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</si>
  <si>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</si>
  <si>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</si>
  <si>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</si>
  <si>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</si>
  <si>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</si>
  <si>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</si>
  <si>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</si>
  <si>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</si>
  <si>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</si>
  <si>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</si>
  <si>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</si>
  <si>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</si>
  <si>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</si>
  <si>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</si>
  <si>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</si>
  <si>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</si>
  <si>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</si>
  <si>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</si>
  <si>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</si>
  <si>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</si>
  <si>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</si>
  <si>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</si>
  <si>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</si>
  <si>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</si>
  <si>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</si>
  <si>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</si>
  <si>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</si>
  <si>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</si>
  <si>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</si>
  <si>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</si>
  <si>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</si>
  <si>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</si>
  <si>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</si>
  <si>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</si>
  <si>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</si>
  <si>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</si>
  <si>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</si>
  <si>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</si>
  <si>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</si>
  <si>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</si>
  <si>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</si>
  <si>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</si>
  <si>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</si>
  <si>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</si>
  <si>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</si>
  <si>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</si>
  <si>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</si>
  <si>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</si>
  <si>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</si>
  <si>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</si>
  <si>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</si>
  <si>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</si>
  <si>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</si>
  <si>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</si>
  <si>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</si>
  <si>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</si>
  <si>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</si>
  <si>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</si>
  <si>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</si>
  <si>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</si>
  <si>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</si>
  <si>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</si>
  <si>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</si>
  <si>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</si>
  <si>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</si>
  <si>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</si>
  <si>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</si>
  <si>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</si>
  <si>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</si>
  <si>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</si>
  <si>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del Numero delle Imprese Creditrici - Elenco Fatture da Pagare Anno 2023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</si>
  <si>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</si>
  <si>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</si>
  <si>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</si>
  <si>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</si>
  <si>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</si>
  <si>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</si>
  <si>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</si>
  <si>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</si>
  <si>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</si>
  <si>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</si>
  <si>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</si>
  <si>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</si>
  <si>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</si>
  <si>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</si>
  <si>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</si>
  <si>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</si>
  <si>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</si>
  <si>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</si>
  <si>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</si>
  <si>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</si>
  <si>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</si>
  <si>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</si>
  <si>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</si>
  <si>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</si>
  <si>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</si>
  <si>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</si>
  <si>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</si>
  <si>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</si>
  <si>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</si>
  <si>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</si>
  <si>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</si>
  <si>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</si>
  <si>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</si>
  <si>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</si>
  <si>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</si>
  <si>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</si>
  <si>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</si>
  <si>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</si>
  <si>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</si>
  <si>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</si>
  <si>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</si>
  <si>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Frassino</t>
  </si>
  <si>
    <t>29/12/2023</t>
  </si>
  <si>
    <t>165</t>
  </si>
  <si>
    <t>28/12/2023</t>
  </si>
  <si>
    <t>MATERIALE VARIO DI CONSUMO PER STRADE</t>
  </si>
  <si>
    <t>SI</t>
  </si>
  <si>
    <t>Z503DE335D</t>
  </si>
  <si>
    <t>2023</t>
  </si>
  <si>
    <t>3630</t>
  </si>
  <si>
    <t>BERNARDI DI BERNARDI ASSUNTA &amp; C. S.N.C.</t>
  </si>
  <si>
    <t>02348650041</t>
  </si>
  <si>
    <t>2</t>
  </si>
  <si>
    <t>SERVIZIO TECNICO</t>
  </si>
  <si>
    <t>1010502</t>
  </si>
  <si>
    <t/>
  </si>
  <si>
    <t>27/01/2024</t>
  </si>
  <si>
    <t>29/10/2014</t>
  </si>
  <si>
    <t>797</t>
  </si>
  <si>
    <t>21/10/2014</t>
  </si>
  <si>
    <t>FATTURA FORNITORE N. 797 DEL 21/10/2014 C.V.A.F.</t>
  </si>
  <si>
    <t>NO</t>
  </si>
  <si>
    <t>2014</t>
  </si>
  <si>
    <t>2541</t>
  </si>
  <si>
    <t>23/10/2014</t>
  </si>
  <si>
    <t>CENTRO VENDITA ASSISTENZA FOTOCOPIATRICI</t>
  </si>
  <si>
    <t>01856980048</t>
  </si>
  <si>
    <t>1</t>
  </si>
  <si>
    <t>SERVIZIO  FINANZIARIO</t>
  </si>
  <si>
    <t>1010803</t>
  </si>
  <si>
    <t>22/11/2014</t>
  </si>
  <si>
    <t>27/02/2015</t>
  </si>
  <si>
    <t>56</t>
  </si>
  <si>
    <t>22/01/2014</t>
  </si>
  <si>
    <t>FATT. N. 56 DEL 22/01/2014 PER NOLEGGIO FOTOCOPIATORE</t>
  </si>
  <si>
    <t>ZA4136567C</t>
  </si>
  <si>
    <t>0</t>
  </si>
  <si>
    <t>*</t>
  </si>
  <si>
    <t>1010503</t>
  </si>
  <si>
    <t>29/03/2015</t>
  </si>
  <si>
    <t>206</t>
  </si>
  <si>
    <t>20/03/2014</t>
  </si>
  <si>
    <t>FATT. N. 206 DEL 20/03/2014 PER NOLEGGIO FOTOCOPIATORE</t>
  </si>
  <si>
    <t>31/12/2016</t>
  </si>
  <si>
    <t>FATTPA 2_16</t>
  </si>
  <si>
    <t>30/12/2016</t>
  </si>
  <si>
    <t>NOLEGGIO FOTOCOPIATORE</t>
  </si>
  <si>
    <t>Z2D1CC997F</t>
  </si>
  <si>
    <t>2016</t>
  </si>
  <si>
    <t>3223</t>
  </si>
  <si>
    <t>28/02/2017</t>
  </si>
  <si>
    <t>22/12/2023</t>
  </si>
  <si>
    <t>74/B</t>
  </si>
  <si>
    <t>21/12/2023</t>
  </si>
  <si>
    <t>MANUTENZIONE MEZZO RENAULT MASTER TARGA GA272ZG - DITTA CIVALLERI BARTOLOMEO - FRASSINO</t>
  </si>
  <si>
    <t>Z5E3D92404</t>
  </si>
  <si>
    <t>3560</t>
  </si>
  <si>
    <t>CIVALLERI BARTOLOMEO AUTORIPARAZIONI</t>
  </si>
  <si>
    <t>01662610045</t>
  </si>
  <si>
    <t>1040502</t>
  </si>
  <si>
    <t>20/01/2024</t>
  </si>
  <si>
    <t>3/E</t>
  </si>
  <si>
    <t>FATTURA PA - FORNITURA MATERIALE VARIO</t>
  </si>
  <si>
    <t>ZA13DC156D</t>
  </si>
  <si>
    <t>3641</t>
  </si>
  <si>
    <t>EDILIZIA VAL VARAITA</t>
  </si>
  <si>
    <t>03185300047</t>
  </si>
  <si>
    <t>28/01/2024</t>
  </si>
  <si>
    <t>SF00129553</t>
  </si>
  <si>
    <t>RIQUALIFICAZIONE IMPIANTO ILLUMINAZIONE PUBBLICA - STRADA PROVINCIALE N. 8 - C.U.P. E79J23002020009 - C.I.G. ZD63B01A48</t>
  </si>
  <si>
    <t>ZD63B01A48</t>
  </si>
  <si>
    <t>3600</t>
  </si>
  <si>
    <t>23/12/2023</t>
  </si>
  <si>
    <t>ENEL SOLE</t>
  </si>
  <si>
    <t>05999811002</t>
  </si>
  <si>
    <t>02322600541</t>
  </si>
  <si>
    <t>2080201</t>
  </si>
  <si>
    <t>22/01/2024</t>
  </si>
  <si>
    <t>SF00130862</t>
  </si>
  <si>
    <t>MANUTENZIONE IMPIANTI - DICEMBRE 2023</t>
  </si>
  <si>
    <t>Z86211F739</t>
  </si>
  <si>
    <t>3631</t>
  </si>
  <si>
    <t>1080203</t>
  </si>
  <si>
    <t>20/12/2023</t>
  </si>
  <si>
    <t>00391/05</t>
  </si>
  <si>
    <t>19/12/2023</t>
  </si>
  <si>
    <t>AFFIDAMENTO DIRETTO  ENTI SERVICE - SERVIZIO DI CALCOLO ASSEGNO NUCLEO FAMILIARE PER GLI ANNI 2018 - 2019 - 2020 - 2021.</t>
  </si>
  <si>
    <t>Z6B369CF55</t>
  </si>
  <si>
    <t>3541</t>
  </si>
  <si>
    <t>ENTI SERVICE</t>
  </si>
  <si>
    <t>02650070044</t>
  </si>
  <si>
    <t>18/01/2024</t>
  </si>
  <si>
    <t>25/10/2021</t>
  </si>
  <si>
    <t>2PA</t>
  </si>
  <si>
    <t>20/10/2021</t>
  </si>
  <si>
    <t>INTERVENTO IN FRASSINO DI DI SMONTAGGIO E RIPARAZIONE DI N. 4 CATENE DA NEVE, SOSTITUZIONE LEVE DI CHIUSURA, REGOLAZIONE ANELLI DI CHIUSURA E SOSTITUZIONE DI N. 1 GANCI DA TRAZIONE</t>
  </si>
  <si>
    <t>Z9433887E8</t>
  </si>
  <si>
    <t>2021</t>
  </si>
  <si>
    <t>3011</t>
  </si>
  <si>
    <t>22/10/2021</t>
  </si>
  <si>
    <t>MARTINO GABRIELE</t>
  </si>
  <si>
    <t>03758060044</t>
  </si>
  <si>
    <t>MRTGRL82E11H727</t>
  </si>
  <si>
    <t>1010602</t>
  </si>
  <si>
    <t>20/11/2021</t>
  </si>
  <si>
    <t>31/12/2023</t>
  </si>
  <si>
    <t>FP-000604</t>
  </si>
  <si>
    <t>NOLEGGIO N. 1 MACCHINA MULTIFUNZIONE E N. 2 STAMPANTI PER UFFICI COMUNALI - PERIODO 01/01/2023 - 31/12/2023</t>
  </si>
  <si>
    <t>ZAD37E4137</t>
  </si>
  <si>
    <t>3645</t>
  </si>
  <si>
    <t>OFFX    Srl   PROFESSIONE UFFICIO</t>
  </si>
  <si>
    <t>03770750044</t>
  </si>
  <si>
    <t>10/FE</t>
  </si>
  <si>
    <t>FORNITURA E TRASPORTO DI AGGREGATO MISTO SABBIA GRANITA/GRANIGLIA</t>
  </si>
  <si>
    <t>Z093DC14A8</t>
  </si>
  <si>
    <t>3599</t>
  </si>
  <si>
    <t>PIUMATTI F.LLI</t>
  </si>
  <si>
    <t>00272200049</t>
  </si>
  <si>
    <t>1080103</t>
  </si>
  <si>
    <t>21/01/2024</t>
  </si>
  <si>
    <t>2023/6353/2</t>
  </si>
  <si>
    <t>ATTIVITA' DI SUPPORTO FORMATIVO PER SOFTWARE DEMOGRAFICI E PROTOCOLLO - N. 2 GIORNATE FORMATIVE</t>
  </si>
  <si>
    <t>Z813AF56CF</t>
  </si>
  <si>
    <t>3640</t>
  </si>
  <si>
    <t>SISCOM  SPA</t>
  </si>
  <si>
    <t>01778000040</t>
  </si>
  <si>
    <t>1010802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</si>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</sst>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right" vertical="center"/>
      <protection/>
    </xf>
    <xf numFmtId="4" fontId="1" fillId="28" borderId="21" xfId="0" applyNumberFormat="1" applyFont="1" applyFill="1" applyBorder="1" applyAlignment="1">
      <alignment/>
    </xf>
    <xf numFmtId="1" fontId="1" fillId="28" borderId="21" xfId="0" applyNumberFormat="1" applyFont="1" applyFill="1" applyBorder="1" applyAlignment="1">
      <alignment/>
    </xf>
    <xf numFmtId="1" fontId="1" fillId="28" borderId="14" xfId="0" applyNumberFormat="1" applyFont="1" applyFill="1" applyBorder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9" borderId="22" xfId="48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0" borderId="22" xfId="48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 applyProtection="1">
      <alignment/>
      <protection/>
    </xf>
    <xf numFmtId="0" fontId="0" fillId="30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9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17" fillId="30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0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6" t="s">
        <v>13</v>
      </c>
      <c r="AB4" s="221"/>
      <c r="AC4" s="221"/>
      <c r="AD4" s="221"/>
      <c r="AE4" s="221"/>
      <c r="AF4" s="221"/>
      <c r="AG4" s="227"/>
      <c r="AH4" s="32">
        <v>30</v>
      </c>
    </row>
    <row r="5" spans="1:34" s="15" customFormat="1" ht="22.5" customHeight="1">
      <c r="A5" s="223" t="s">
        <v>14</v>
      </c>
      <c r="B5" s="224"/>
      <c r="C5" s="225"/>
      <c r="D5" s="223" t="s">
        <v>15</v>
      </c>
      <c r="E5" s="224"/>
      <c r="F5" s="224"/>
      <c r="G5" s="224"/>
      <c r="H5" s="225"/>
      <c r="I5" s="223" t="s">
        <v>16</v>
      </c>
      <c r="J5" s="224"/>
      <c r="K5" s="225"/>
      <c r="L5" s="223" t="s">
        <v>1</v>
      </c>
      <c r="M5" s="224"/>
      <c r="N5" s="224"/>
      <c r="O5" s="223" t="s">
        <v>17</v>
      </c>
      <c r="P5" s="225"/>
      <c r="Q5" s="223" t="s">
        <v>18</v>
      </c>
      <c r="R5" s="224"/>
      <c r="S5" s="224"/>
      <c r="T5" s="225"/>
      <c r="U5" s="223" t="s">
        <v>19</v>
      </c>
      <c r="V5" s="224"/>
      <c r="W5" s="224"/>
      <c r="X5" s="58" t="s">
        <v>47</v>
      </c>
      <c r="Y5" s="223" t="s">
        <v>20</v>
      </c>
      <c r="Z5" s="225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6"/>
      <c r="AE4" s="249"/>
      <c r="AF4" s="249"/>
      <c r="AG4" s="249"/>
      <c r="AH4" s="250"/>
      <c r="AI4" s="243"/>
    </row>
    <row r="5" spans="1:35" s="90" customFormat="1" ht="22.5" customHeight="1">
      <c r="A5" s="228" t="s">
        <v>14</v>
      </c>
      <c r="B5" s="238"/>
      <c r="C5" s="239"/>
      <c r="D5" s="228" t="s">
        <v>15</v>
      </c>
      <c r="E5" s="238"/>
      <c r="F5" s="238"/>
      <c r="G5" s="238"/>
      <c r="H5" s="238"/>
      <c r="I5" s="238"/>
      <c r="J5" s="238"/>
      <c r="K5" s="239"/>
      <c r="L5" s="228" t="s">
        <v>16</v>
      </c>
      <c r="M5" s="238"/>
      <c r="N5" s="239"/>
      <c r="O5" s="228" t="s">
        <v>1</v>
      </c>
      <c r="P5" s="238"/>
      <c r="Q5" s="238"/>
      <c r="R5" s="228" t="s">
        <v>17</v>
      </c>
      <c r="S5" s="239"/>
      <c r="T5" s="228" t="s">
        <v>18</v>
      </c>
      <c r="U5" s="238"/>
      <c r="V5" s="238"/>
      <c r="W5" s="239"/>
      <c r="X5" s="228" t="s">
        <v>19</v>
      </c>
      <c r="Y5" s="238"/>
      <c r="Z5" s="238"/>
      <c r="AA5" s="103" t="s">
        <v>47</v>
      </c>
      <c r="AB5" s="228" t="s">
        <v>20</v>
      </c>
      <c r="AC5" s="239"/>
      <c r="AD5" s="228" t="s">
        <v>64</v>
      </c>
      <c r="AE5" s="242"/>
      <c r="AF5" s="242"/>
      <c r="AG5" s="242"/>
      <c r="AH5" s="242"/>
      <c r="AI5" s="243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7"/>
    </row>
    <row r="3" spans="1:13" s="90" customFormat="1" ht="22.5" customHeight="1">
      <c r="A3" s="273" t="s">
        <v>103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s="90" customFormat="1" ht="22.5" customHeight="1">
      <c r="A4" s="98"/>
      <c r="B4" s="101"/>
      <c r="C4" s="179"/>
      <c r="D4" s="179"/>
      <c r="E4" s="140"/>
      <c r="F4" s="179"/>
      <c r="J4" s="178"/>
      <c r="K4" s="165"/>
      <c r="L4" s="165"/>
      <c r="M4" s="164"/>
    </row>
    <row r="5" spans="1:15" s="90" customFormat="1" ht="32.25" customHeight="1">
      <c r="A5" s="268" t="s">
        <v>102</v>
      </c>
      <c r="B5" s="269"/>
      <c r="C5" s="186" t="s">
        <v>101</v>
      </c>
      <c r="D5" s="185"/>
      <c r="E5" s="184" t="str">
        <f>IF(OR(L13="SI",L15="SI"),"SI","NO")</f>
        <v>SI</v>
      </c>
      <c r="F5" s="161"/>
      <c r="G5" s="161"/>
      <c r="H5" s="161"/>
      <c r="I5" s="161"/>
      <c r="J5" s="161"/>
      <c r="K5" s="161"/>
      <c r="L5" s="161"/>
      <c r="M5" s="159"/>
      <c r="N5" s="254" t="s">
        <v>100</v>
      </c>
      <c r="O5" s="255"/>
    </row>
    <row r="6" spans="1:13" s="90" customFormat="1" ht="22.5" customHeight="1">
      <c r="A6" s="98"/>
      <c r="B6" s="101"/>
      <c r="C6" s="102"/>
      <c r="D6" s="179"/>
      <c r="E6" s="183"/>
      <c r="F6" s="179"/>
      <c r="J6" s="178"/>
      <c r="K6" s="165"/>
      <c r="L6" s="165"/>
      <c r="M6" s="164"/>
    </row>
    <row r="7" spans="1:16" s="90" customFormat="1" ht="22.5" customHeight="1">
      <c r="A7" s="258" t="s">
        <v>99</v>
      </c>
      <c r="B7" s="277"/>
      <c r="C7" s="163">
        <f>Debiti!G6</f>
        <v>10</v>
      </c>
      <c r="D7" s="161"/>
      <c r="E7" s="263" t="s">
        <v>113</v>
      </c>
      <c r="F7" s="264"/>
      <c r="G7" s="264"/>
      <c r="H7" s="97"/>
      <c r="I7" s="182"/>
      <c r="J7" s="181"/>
      <c r="K7" s="97"/>
      <c r="L7" s="172"/>
      <c r="M7" s="180"/>
      <c r="N7" s="254" t="s">
        <v>98</v>
      </c>
      <c r="O7" s="255"/>
      <c r="P7" s="255"/>
    </row>
    <row r="8" spans="1:13" s="90" customFormat="1" ht="22.5" customHeight="1">
      <c r="A8" s="98"/>
      <c r="B8" s="101"/>
      <c r="C8" s="102"/>
      <c r="D8" s="179"/>
      <c r="E8" s="140"/>
      <c r="F8" s="102"/>
      <c r="G8" s="99"/>
      <c r="J8" s="178"/>
      <c r="K8" s="165"/>
      <c r="L8" s="165"/>
      <c r="M8" s="164"/>
    </row>
    <row r="9" spans="1:13" s="90" customFormat="1" ht="22.5" customHeight="1">
      <c r="A9" s="270" t="s">
        <v>97</v>
      </c>
      <c r="B9" s="276"/>
      <c r="C9" s="173">
        <f>ElencoFatture!O6</f>
        <v>0</v>
      </c>
      <c r="D9" s="174"/>
      <c r="E9" s="270" t="s">
        <v>91</v>
      </c>
      <c r="F9" s="271" t="s">
        <v>96</v>
      </c>
      <c r="G9" s="177">
        <f>C9/100*5</f>
        <v>0</v>
      </c>
      <c r="J9" s="161"/>
      <c r="L9" s="161"/>
      <c r="M9" s="159"/>
    </row>
    <row r="10" spans="1:13" s="90" customFormat="1" ht="22.5" customHeight="1">
      <c r="A10" s="270" t="s">
        <v>95</v>
      </c>
      <c r="B10" s="271"/>
      <c r="C10" s="173">
        <f>ElencoFatture!O7</f>
        <v>0</v>
      </c>
      <c r="D10" s="174"/>
      <c r="E10" s="176"/>
      <c r="F10" s="176"/>
      <c r="G10" s="175"/>
      <c r="H10" s="161"/>
      <c r="I10" s="161"/>
      <c r="J10" s="161"/>
      <c r="K10" s="161"/>
      <c r="L10" s="161"/>
      <c r="M10" s="159"/>
    </row>
    <row r="11" spans="1:16" s="90" customFormat="1" ht="22.5" customHeight="1">
      <c r="A11" s="270" t="s">
        <v>94</v>
      </c>
      <c r="B11" s="272"/>
      <c r="C11" s="173">
        <f>ElencoFatture!O8</f>
        <v>0</v>
      </c>
      <c r="D11" s="174"/>
      <c r="E11" s="270" t="s">
        <v>91</v>
      </c>
      <c r="F11" s="276"/>
      <c r="G11" s="173">
        <f>C11/100*5</f>
        <v>0</v>
      </c>
      <c r="H11" s="161"/>
      <c r="I11" s="262"/>
      <c r="J11" s="262"/>
      <c r="K11" s="97"/>
      <c r="L11" s="172"/>
      <c r="M11" s="159"/>
      <c r="N11" s="254" t="s">
        <v>93</v>
      </c>
      <c r="O11" s="255"/>
      <c r="P11" s="255"/>
    </row>
    <row r="12" spans="1:13" s="90" customFormat="1" ht="22.5" customHeight="1">
      <c r="A12" s="170"/>
      <c r="B12" s="169"/>
      <c r="C12" s="167"/>
      <c r="D12" s="130"/>
      <c r="E12" s="168"/>
      <c r="F12" s="167"/>
      <c r="G12" s="166"/>
      <c r="I12" s="99"/>
      <c r="J12" s="101"/>
      <c r="K12" s="165"/>
      <c r="L12" s="100"/>
      <c r="M12" s="164"/>
    </row>
    <row r="13" spans="1:15" s="90" customFormat="1" ht="22.5" customHeight="1">
      <c r="A13" s="258" t="s">
        <v>92</v>
      </c>
      <c r="B13" s="259"/>
      <c r="C13" s="163">
        <f>C11</f>
        <v>0</v>
      </c>
      <c r="D13" s="171"/>
      <c r="E13" s="258" t="s">
        <v>91</v>
      </c>
      <c r="F13" s="259"/>
      <c r="G13" s="162">
        <f>C13/100*5</f>
        <v>0</v>
      </c>
      <c r="H13" s="161"/>
      <c r="I13" s="260" t="s">
        <v>90</v>
      </c>
      <c r="J13" s="261"/>
      <c r="L13" s="160" t="str">
        <f>IF(ROUND(C7,2)&lt;=ROUND(G13,2),"SI","NO")</f>
        <v>NO</v>
      </c>
      <c r="M13" s="159"/>
      <c r="N13" s="256" t="s">
        <v>89</v>
      </c>
      <c r="O13" s="257"/>
    </row>
    <row r="14" spans="1:13" s="90" customFormat="1" ht="22.5" customHeight="1">
      <c r="A14" s="170"/>
      <c r="B14" s="169"/>
      <c r="C14" s="167"/>
      <c r="D14" s="130"/>
      <c r="E14" s="168"/>
      <c r="F14" s="167"/>
      <c r="G14" s="166"/>
      <c r="I14" s="99"/>
      <c r="J14" s="101"/>
      <c r="K14" s="165"/>
      <c r="L14" s="100"/>
      <c r="M14" s="164"/>
    </row>
    <row r="15" spans="1:15" s="90" customFormat="1" ht="22.5" customHeight="1">
      <c r="A15" s="258" t="s">
        <v>88</v>
      </c>
      <c r="B15" s="277"/>
      <c r="C15" s="163">
        <v>0</v>
      </c>
      <c r="D15" s="97"/>
      <c r="E15" s="258" t="s">
        <v>87</v>
      </c>
      <c r="F15" s="259"/>
      <c r="G15" s="162">
        <f>IF(OR(C15=0,C15="0,00"),0,C7/C15)</f>
        <v>0</v>
      </c>
      <c r="H15" s="161"/>
      <c r="I15" s="260" t="s">
        <v>86</v>
      </c>
      <c r="J15" s="261"/>
      <c r="L15" s="160" t="str">
        <f>IF(G15&lt;=0.9,"SI","NO")</f>
        <v>SI</v>
      </c>
      <c r="M15" s="159"/>
      <c r="N15" s="256" t="s">
        <v>85</v>
      </c>
      <c r="O15" s="25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8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9" t="s">
        <v>84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>
      <c r="A19" s="280" t="s">
        <v>83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15">
      <c r="A20" s="278" t="s">
        <v>82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</row>
    <row r="21" spans="1:13" ht="15">
      <c r="A21" s="157" t="s">
        <v>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5">
      <c r="A22" s="278" t="s">
        <v>80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13" ht="15">
      <c r="A23" s="278" t="s">
        <v>79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 ht="15">
      <c r="A24" s="278" t="s">
        <v>78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ht="15">
      <c r="A25" s="278" t="s">
        <v>77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 ht="15">
      <c r="A26" s="156" t="s">
        <v>76</v>
      </c>
      <c r="B26" s="153"/>
      <c r="C26" s="155"/>
      <c r="D26" s="155"/>
      <c r="E26" s="155"/>
      <c r="F26" s="155"/>
      <c r="G26" s="153"/>
      <c r="H26" s="153"/>
      <c r="I26" s="153"/>
      <c r="J26" s="153"/>
      <c r="K26" s="154"/>
      <c r="L26" s="154"/>
      <c r="M26" s="153"/>
    </row>
    <row r="27" ht="15">
      <c r="A27" s="152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3" t="s">
        <v>72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8" t="s">
        <v>73</v>
      </c>
      <c r="B5" s="281"/>
      <c r="C5" s="281"/>
      <c r="D5" s="281"/>
      <c r="E5" s="281"/>
      <c r="F5" s="282"/>
      <c r="G5" s="211">
        <f>(G26)</f>
        <v>24315.079999999998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8" t="s">
        <v>74</v>
      </c>
      <c r="B6" s="281"/>
      <c r="C6" s="281"/>
      <c r="D6" s="281"/>
      <c r="E6" s="281"/>
      <c r="F6" s="281"/>
      <c r="G6" s="213">
        <f>(AC26)</f>
        <v>10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38"/>
      <c r="C8" s="239"/>
      <c r="D8" s="228" t="s">
        <v>15</v>
      </c>
      <c r="E8" s="238"/>
      <c r="F8" s="238"/>
      <c r="G8" s="238"/>
      <c r="H8" s="238"/>
      <c r="I8" s="238"/>
      <c r="J8" s="238"/>
      <c r="K8" s="239"/>
      <c r="L8" s="228" t="s">
        <v>16</v>
      </c>
      <c r="M8" s="238"/>
      <c r="N8" s="239"/>
      <c r="O8" s="228" t="s">
        <v>1</v>
      </c>
      <c r="P8" s="238"/>
      <c r="Q8" s="238"/>
      <c r="R8" s="228" t="s">
        <v>17</v>
      </c>
      <c r="S8" s="239"/>
      <c r="T8" s="228" t="s">
        <v>18</v>
      </c>
      <c r="U8" s="238"/>
      <c r="V8" s="238"/>
      <c r="W8" s="239"/>
      <c r="X8" s="228" t="s">
        <v>19</v>
      </c>
      <c r="Y8" s="238"/>
      <c r="Z8" s="23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206">
        <v>2023</v>
      </c>
      <c r="B11" s="206">
        <v>318</v>
      </c>
      <c r="C11" s="206" t="s">
        <v>115</v>
      </c>
      <c r="D11" s="207" t="s">
        <v>116</v>
      </c>
      <c r="E11" s="207" t="s">
        <v>117</v>
      </c>
      <c r="F11" s="207" t="s">
        <v>118</v>
      </c>
      <c r="G11" s="208">
        <v>238.6</v>
      </c>
      <c r="H11" s="208">
        <v>43.03</v>
      </c>
      <c r="I11" s="206" t="s">
        <v>119</v>
      </c>
      <c r="J11" s="208">
        <f aca="true" t="shared" si="0" ref="J11:J24">IF(I11="SI",G11-H11,G11)</f>
        <v>195.57</v>
      </c>
      <c r="K11" s="206" t="s">
        <v>120</v>
      </c>
      <c r="L11" s="206" t="s">
        <v>121</v>
      </c>
      <c r="M11" s="206" t="s">
        <v>122</v>
      </c>
      <c r="N11" s="206" t="s">
        <v>117</v>
      </c>
      <c r="O11" s="207" t="s">
        <v>123</v>
      </c>
      <c r="P11" s="206" t="s">
        <v>124</v>
      </c>
      <c r="Q11" s="206" t="s">
        <v>124</v>
      </c>
      <c r="R11" s="206" t="s">
        <v>125</v>
      </c>
      <c r="S11" s="206" t="s">
        <v>126</v>
      </c>
      <c r="T11" s="107" t="s">
        <v>127</v>
      </c>
      <c r="U11" s="107">
        <v>460</v>
      </c>
      <c r="V11" s="107">
        <v>1156</v>
      </c>
      <c r="W11" s="107">
        <v>99</v>
      </c>
      <c r="X11" s="107">
        <v>2023</v>
      </c>
      <c r="Y11" s="107">
        <v>271</v>
      </c>
      <c r="Z11" s="107">
        <v>0</v>
      </c>
      <c r="AA11" s="206" t="s">
        <v>128</v>
      </c>
      <c r="AB11" s="206" t="s">
        <v>129</v>
      </c>
      <c r="AC11" s="107">
        <f aca="true" t="shared" si="1" ref="AC11:AC24">IF(O11=O10,0,1)</f>
        <v>1</v>
      </c>
    </row>
    <row r="12" spans="1:29" ht="15">
      <c r="A12" s="206">
        <v>2014</v>
      </c>
      <c r="B12" s="206">
        <v>100</v>
      </c>
      <c r="C12" s="206" t="s">
        <v>130</v>
      </c>
      <c r="D12" s="207" t="s">
        <v>131</v>
      </c>
      <c r="E12" s="207" t="s">
        <v>132</v>
      </c>
      <c r="F12" s="207" t="s">
        <v>133</v>
      </c>
      <c r="G12" s="208">
        <v>185.32</v>
      </c>
      <c r="H12" s="208">
        <v>0</v>
      </c>
      <c r="I12" s="206" t="s">
        <v>134</v>
      </c>
      <c r="J12" s="208">
        <f t="shared" si="0"/>
        <v>185.32</v>
      </c>
      <c r="K12" s="206" t="s">
        <v>128</v>
      </c>
      <c r="L12" s="206" t="s">
        <v>135</v>
      </c>
      <c r="M12" s="206" t="s">
        <v>136</v>
      </c>
      <c r="N12" s="206" t="s">
        <v>137</v>
      </c>
      <c r="O12" s="207" t="s">
        <v>138</v>
      </c>
      <c r="P12" s="206" t="s">
        <v>139</v>
      </c>
      <c r="Q12" s="206" t="s">
        <v>139</v>
      </c>
      <c r="R12" s="206" t="s">
        <v>140</v>
      </c>
      <c r="S12" s="206" t="s">
        <v>141</v>
      </c>
      <c r="T12" s="107" t="s">
        <v>142</v>
      </c>
      <c r="U12" s="107">
        <v>800</v>
      </c>
      <c r="V12" s="107">
        <v>1043</v>
      </c>
      <c r="W12" s="107">
        <v>1</v>
      </c>
      <c r="X12" s="107">
        <v>2014</v>
      </c>
      <c r="Y12" s="107">
        <v>537</v>
      </c>
      <c r="Z12" s="107">
        <v>0</v>
      </c>
      <c r="AA12" s="206" t="s">
        <v>128</v>
      </c>
      <c r="AB12" s="206" t="s">
        <v>143</v>
      </c>
      <c r="AC12" s="107">
        <f t="shared" si="1"/>
        <v>1</v>
      </c>
    </row>
    <row r="13" spans="1:29" ht="15">
      <c r="A13" s="206">
        <v>2015</v>
      </c>
      <c r="B13" s="206">
        <v>56</v>
      </c>
      <c r="C13" s="206" t="s">
        <v>144</v>
      </c>
      <c r="D13" s="207" t="s">
        <v>145</v>
      </c>
      <c r="E13" s="207" t="s">
        <v>146</v>
      </c>
      <c r="F13" s="207" t="s">
        <v>147</v>
      </c>
      <c r="G13" s="208">
        <v>276.16</v>
      </c>
      <c r="H13" s="208">
        <v>49.8</v>
      </c>
      <c r="I13" s="206" t="s">
        <v>134</v>
      </c>
      <c r="J13" s="208">
        <f t="shared" si="0"/>
        <v>276.16</v>
      </c>
      <c r="K13" s="206" t="s">
        <v>148</v>
      </c>
      <c r="L13" s="206" t="s">
        <v>149</v>
      </c>
      <c r="M13" s="206" t="s">
        <v>149</v>
      </c>
      <c r="N13" s="107"/>
      <c r="O13" s="207" t="s">
        <v>138</v>
      </c>
      <c r="P13" s="206" t="s">
        <v>139</v>
      </c>
      <c r="Q13" s="206" t="s">
        <v>139</v>
      </c>
      <c r="R13" s="206" t="s">
        <v>150</v>
      </c>
      <c r="S13" s="206" t="s">
        <v>150</v>
      </c>
      <c r="T13" s="107" t="s">
        <v>151</v>
      </c>
      <c r="U13" s="107">
        <v>470</v>
      </c>
      <c r="V13" s="107">
        <v>1156</v>
      </c>
      <c r="W13" s="107">
        <v>1</v>
      </c>
      <c r="X13" s="107">
        <v>2013</v>
      </c>
      <c r="Y13" s="107">
        <v>65</v>
      </c>
      <c r="Z13" s="107">
        <v>0</v>
      </c>
      <c r="AA13" s="206" t="s">
        <v>128</v>
      </c>
      <c r="AB13" s="206" t="s">
        <v>152</v>
      </c>
      <c r="AC13" s="107">
        <f t="shared" si="1"/>
        <v>0</v>
      </c>
    </row>
    <row r="14" spans="1:29" ht="15">
      <c r="A14" s="206">
        <v>2015</v>
      </c>
      <c r="B14" s="206">
        <v>57</v>
      </c>
      <c r="C14" s="206" t="s">
        <v>144</v>
      </c>
      <c r="D14" s="207" t="s">
        <v>153</v>
      </c>
      <c r="E14" s="207" t="s">
        <v>154</v>
      </c>
      <c r="F14" s="207" t="s">
        <v>155</v>
      </c>
      <c r="G14" s="208">
        <v>53.7</v>
      </c>
      <c r="H14" s="208">
        <v>9.68</v>
      </c>
      <c r="I14" s="206" t="s">
        <v>134</v>
      </c>
      <c r="J14" s="208">
        <f t="shared" si="0"/>
        <v>53.7</v>
      </c>
      <c r="K14" s="206" t="s">
        <v>148</v>
      </c>
      <c r="L14" s="206" t="s">
        <v>149</v>
      </c>
      <c r="M14" s="206" t="s">
        <v>149</v>
      </c>
      <c r="N14" s="107"/>
      <c r="O14" s="207" t="s">
        <v>138</v>
      </c>
      <c r="P14" s="206" t="s">
        <v>139</v>
      </c>
      <c r="Q14" s="206" t="s">
        <v>139</v>
      </c>
      <c r="R14" s="206" t="s">
        <v>140</v>
      </c>
      <c r="S14" s="206" t="s">
        <v>141</v>
      </c>
      <c r="T14" s="107" t="s">
        <v>142</v>
      </c>
      <c r="U14" s="107">
        <v>800</v>
      </c>
      <c r="V14" s="107">
        <v>1043</v>
      </c>
      <c r="W14" s="107">
        <v>1</v>
      </c>
      <c r="X14" s="107">
        <v>2014</v>
      </c>
      <c r="Y14" s="107">
        <v>662</v>
      </c>
      <c r="Z14" s="107">
        <v>0</v>
      </c>
      <c r="AA14" s="206" t="s">
        <v>128</v>
      </c>
      <c r="AB14" s="206" t="s">
        <v>152</v>
      </c>
      <c r="AC14" s="107">
        <f t="shared" si="1"/>
        <v>0</v>
      </c>
    </row>
    <row r="15" spans="1:29" ht="15">
      <c r="A15" s="206">
        <v>2016</v>
      </c>
      <c r="B15" s="206">
        <v>316</v>
      </c>
      <c r="C15" s="206" t="s">
        <v>156</v>
      </c>
      <c r="D15" s="207" t="s">
        <v>157</v>
      </c>
      <c r="E15" s="207" t="s">
        <v>158</v>
      </c>
      <c r="F15" s="207" t="s">
        <v>159</v>
      </c>
      <c r="G15" s="208">
        <v>593.19</v>
      </c>
      <c r="H15" s="208">
        <v>106.97</v>
      </c>
      <c r="I15" s="206" t="s">
        <v>119</v>
      </c>
      <c r="J15" s="208">
        <f t="shared" si="0"/>
        <v>486.22</v>
      </c>
      <c r="K15" s="206" t="s">
        <v>160</v>
      </c>
      <c r="L15" s="206" t="s">
        <v>161</v>
      </c>
      <c r="M15" s="206" t="s">
        <v>162</v>
      </c>
      <c r="N15" s="206" t="s">
        <v>156</v>
      </c>
      <c r="O15" s="207" t="s">
        <v>138</v>
      </c>
      <c r="P15" s="206" t="s">
        <v>139</v>
      </c>
      <c r="Q15" s="206" t="s">
        <v>139</v>
      </c>
      <c r="R15" s="206" t="s">
        <v>140</v>
      </c>
      <c r="S15" s="206" t="s">
        <v>141</v>
      </c>
      <c r="T15" s="107" t="s">
        <v>142</v>
      </c>
      <c r="U15" s="107">
        <v>800</v>
      </c>
      <c r="V15" s="107">
        <v>1043</v>
      </c>
      <c r="W15" s="107">
        <v>10</v>
      </c>
      <c r="X15" s="107">
        <v>2016</v>
      </c>
      <c r="Y15" s="107">
        <v>554</v>
      </c>
      <c r="Z15" s="107">
        <v>0</v>
      </c>
      <c r="AA15" s="206" t="s">
        <v>128</v>
      </c>
      <c r="AB15" s="206" t="s">
        <v>163</v>
      </c>
      <c r="AC15" s="107">
        <f t="shared" si="1"/>
        <v>0</v>
      </c>
    </row>
    <row r="16" spans="1:29" ht="15">
      <c r="A16" s="206">
        <v>2023</v>
      </c>
      <c r="B16" s="206">
        <v>312</v>
      </c>
      <c r="C16" s="206" t="s">
        <v>164</v>
      </c>
      <c r="D16" s="207" t="s">
        <v>165</v>
      </c>
      <c r="E16" s="207" t="s">
        <v>166</v>
      </c>
      <c r="F16" s="207" t="s">
        <v>167</v>
      </c>
      <c r="G16" s="208">
        <v>395</v>
      </c>
      <c r="H16" s="208">
        <v>0</v>
      </c>
      <c r="I16" s="206" t="s">
        <v>134</v>
      </c>
      <c r="J16" s="208">
        <f t="shared" si="0"/>
        <v>395</v>
      </c>
      <c r="K16" s="206" t="s">
        <v>168</v>
      </c>
      <c r="L16" s="206" t="s">
        <v>121</v>
      </c>
      <c r="M16" s="206" t="s">
        <v>169</v>
      </c>
      <c r="N16" s="206" t="s">
        <v>166</v>
      </c>
      <c r="O16" s="207" t="s">
        <v>170</v>
      </c>
      <c r="P16" s="206" t="s">
        <v>171</v>
      </c>
      <c r="Q16" s="206"/>
      <c r="R16" s="206" t="s">
        <v>125</v>
      </c>
      <c r="S16" s="206" t="s">
        <v>126</v>
      </c>
      <c r="T16" s="107" t="s">
        <v>172</v>
      </c>
      <c r="U16" s="107">
        <v>1890</v>
      </c>
      <c r="V16" s="107">
        <v>1417</v>
      </c>
      <c r="W16" s="107">
        <v>2</v>
      </c>
      <c r="X16" s="107">
        <v>2023</v>
      </c>
      <c r="Y16" s="107">
        <v>245</v>
      </c>
      <c r="Z16" s="107">
        <v>0</v>
      </c>
      <c r="AA16" s="206" t="s">
        <v>128</v>
      </c>
      <c r="AB16" s="206" t="s">
        <v>173</v>
      </c>
      <c r="AC16" s="107">
        <f t="shared" si="1"/>
        <v>1</v>
      </c>
    </row>
    <row r="17" spans="1:29" ht="15">
      <c r="A17" s="206">
        <v>2023</v>
      </c>
      <c r="B17" s="206">
        <v>319</v>
      </c>
      <c r="C17" s="206" t="s">
        <v>115</v>
      </c>
      <c r="D17" s="207" t="s">
        <v>174</v>
      </c>
      <c r="E17" s="207" t="s">
        <v>115</v>
      </c>
      <c r="F17" s="207" t="s">
        <v>175</v>
      </c>
      <c r="G17" s="208">
        <v>212.19</v>
      </c>
      <c r="H17" s="208">
        <v>38.26</v>
      </c>
      <c r="I17" s="206" t="s">
        <v>119</v>
      </c>
      <c r="J17" s="208">
        <f t="shared" si="0"/>
        <v>173.93</v>
      </c>
      <c r="K17" s="206" t="s">
        <v>176</v>
      </c>
      <c r="L17" s="206" t="s">
        <v>121</v>
      </c>
      <c r="M17" s="206" t="s">
        <v>177</v>
      </c>
      <c r="N17" s="206" t="s">
        <v>115</v>
      </c>
      <c r="O17" s="207" t="s">
        <v>178</v>
      </c>
      <c r="P17" s="206" t="s">
        <v>179</v>
      </c>
      <c r="Q17" s="206" t="s">
        <v>179</v>
      </c>
      <c r="R17" s="206" t="s">
        <v>125</v>
      </c>
      <c r="S17" s="206" t="s">
        <v>126</v>
      </c>
      <c r="T17" s="107" t="s">
        <v>127</v>
      </c>
      <c r="U17" s="107">
        <v>460</v>
      </c>
      <c r="V17" s="107">
        <v>1156</v>
      </c>
      <c r="W17" s="107">
        <v>99</v>
      </c>
      <c r="X17" s="107">
        <v>2023</v>
      </c>
      <c r="Y17" s="107">
        <v>270</v>
      </c>
      <c r="Z17" s="107">
        <v>0</v>
      </c>
      <c r="AA17" s="206" t="s">
        <v>128</v>
      </c>
      <c r="AB17" s="206" t="s">
        <v>180</v>
      </c>
      <c r="AC17" s="107">
        <f t="shared" si="1"/>
        <v>1</v>
      </c>
    </row>
    <row r="18" spans="1:29" ht="15">
      <c r="A18" s="206">
        <v>2023</v>
      </c>
      <c r="B18" s="206">
        <v>314</v>
      </c>
      <c r="C18" s="206" t="s">
        <v>117</v>
      </c>
      <c r="D18" s="207" t="s">
        <v>181</v>
      </c>
      <c r="E18" s="207" t="s">
        <v>164</v>
      </c>
      <c r="F18" s="207" t="s">
        <v>182</v>
      </c>
      <c r="G18" s="208">
        <v>20496</v>
      </c>
      <c r="H18" s="208">
        <v>3696</v>
      </c>
      <c r="I18" s="206" t="s">
        <v>119</v>
      </c>
      <c r="J18" s="208">
        <f t="shared" si="0"/>
        <v>16800</v>
      </c>
      <c r="K18" s="206" t="s">
        <v>183</v>
      </c>
      <c r="L18" s="206" t="s">
        <v>121</v>
      </c>
      <c r="M18" s="206" t="s">
        <v>184</v>
      </c>
      <c r="N18" s="206" t="s">
        <v>185</v>
      </c>
      <c r="O18" s="207" t="s">
        <v>186</v>
      </c>
      <c r="P18" s="206" t="s">
        <v>187</v>
      </c>
      <c r="Q18" s="206" t="s">
        <v>188</v>
      </c>
      <c r="R18" s="206" t="s">
        <v>125</v>
      </c>
      <c r="S18" s="206" t="s">
        <v>126</v>
      </c>
      <c r="T18" s="107" t="s">
        <v>189</v>
      </c>
      <c r="U18" s="107">
        <v>8330</v>
      </c>
      <c r="V18" s="107">
        <v>3453</v>
      </c>
      <c r="W18" s="107">
        <v>99</v>
      </c>
      <c r="X18" s="107">
        <v>2023</v>
      </c>
      <c r="Y18" s="107">
        <v>208</v>
      </c>
      <c r="Z18" s="107">
        <v>0</v>
      </c>
      <c r="AA18" s="206" t="s">
        <v>128</v>
      </c>
      <c r="AB18" s="206" t="s">
        <v>190</v>
      </c>
      <c r="AC18" s="107">
        <f t="shared" si="1"/>
        <v>1</v>
      </c>
    </row>
    <row r="19" spans="1:29" ht="15">
      <c r="A19" s="206">
        <v>2023</v>
      </c>
      <c r="B19" s="206">
        <v>317</v>
      </c>
      <c r="C19" s="206" t="s">
        <v>115</v>
      </c>
      <c r="D19" s="207" t="s">
        <v>191</v>
      </c>
      <c r="E19" s="207" t="s">
        <v>117</v>
      </c>
      <c r="F19" s="207" t="s">
        <v>192</v>
      </c>
      <c r="G19" s="208">
        <v>261.92</v>
      </c>
      <c r="H19" s="208">
        <v>47.23</v>
      </c>
      <c r="I19" s="206" t="s">
        <v>119</v>
      </c>
      <c r="J19" s="208">
        <f t="shared" si="0"/>
        <v>214.69000000000003</v>
      </c>
      <c r="K19" s="206" t="s">
        <v>193</v>
      </c>
      <c r="L19" s="206" t="s">
        <v>121</v>
      </c>
      <c r="M19" s="206" t="s">
        <v>194</v>
      </c>
      <c r="N19" s="206" t="s">
        <v>115</v>
      </c>
      <c r="O19" s="207" t="s">
        <v>186</v>
      </c>
      <c r="P19" s="206" t="s">
        <v>187</v>
      </c>
      <c r="Q19" s="206" t="s">
        <v>188</v>
      </c>
      <c r="R19" s="206" t="s">
        <v>140</v>
      </c>
      <c r="S19" s="206" t="s">
        <v>141</v>
      </c>
      <c r="T19" s="107" t="s">
        <v>195</v>
      </c>
      <c r="U19" s="107">
        <v>2890</v>
      </c>
      <c r="V19" s="107">
        <v>1938</v>
      </c>
      <c r="W19" s="107">
        <v>99</v>
      </c>
      <c r="X19" s="107">
        <v>2023</v>
      </c>
      <c r="Y19" s="107">
        <v>49</v>
      </c>
      <c r="Z19" s="107">
        <v>0</v>
      </c>
      <c r="AA19" s="206" t="s">
        <v>128</v>
      </c>
      <c r="AB19" s="206" t="s">
        <v>180</v>
      </c>
      <c r="AC19" s="107">
        <f t="shared" si="1"/>
        <v>0</v>
      </c>
    </row>
    <row r="20" spans="1:29" ht="15">
      <c r="A20" s="206">
        <v>2023</v>
      </c>
      <c r="B20" s="206">
        <v>311</v>
      </c>
      <c r="C20" s="206" t="s">
        <v>196</v>
      </c>
      <c r="D20" s="207" t="s">
        <v>197</v>
      </c>
      <c r="E20" s="207" t="s">
        <v>198</v>
      </c>
      <c r="F20" s="207" t="s">
        <v>199</v>
      </c>
      <c r="G20" s="208">
        <v>61</v>
      </c>
      <c r="H20" s="208">
        <v>11</v>
      </c>
      <c r="I20" s="206" t="s">
        <v>119</v>
      </c>
      <c r="J20" s="208">
        <f t="shared" si="0"/>
        <v>50</v>
      </c>
      <c r="K20" s="206" t="s">
        <v>200</v>
      </c>
      <c r="L20" s="206" t="s">
        <v>121</v>
      </c>
      <c r="M20" s="206" t="s">
        <v>201</v>
      </c>
      <c r="N20" s="206" t="s">
        <v>198</v>
      </c>
      <c r="O20" s="207" t="s">
        <v>202</v>
      </c>
      <c r="P20" s="206" t="s">
        <v>203</v>
      </c>
      <c r="Q20" s="206" t="s">
        <v>203</v>
      </c>
      <c r="R20" s="206" t="s">
        <v>140</v>
      </c>
      <c r="S20" s="206" t="s">
        <v>141</v>
      </c>
      <c r="T20" s="107" t="s">
        <v>142</v>
      </c>
      <c r="U20" s="107">
        <v>800</v>
      </c>
      <c r="V20" s="107">
        <v>1043</v>
      </c>
      <c r="W20" s="107">
        <v>6</v>
      </c>
      <c r="X20" s="107">
        <v>2022</v>
      </c>
      <c r="Y20" s="107">
        <v>111</v>
      </c>
      <c r="Z20" s="107">
        <v>0</v>
      </c>
      <c r="AA20" s="206" t="s">
        <v>128</v>
      </c>
      <c r="AB20" s="206" t="s">
        <v>204</v>
      </c>
      <c r="AC20" s="107">
        <f t="shared" si="1"/>
        <v>1</v>
      </c>
    </row>
    <row r="21" spans="1:29" ht="15">
      <c r="A21" s="206">
        <v>2021</v>
      </c>
      <c r="B21" s="206">
        <v>267</v>
      </c>
      <c r="C21" s="206" t="s">
        <v>205</v>
      </c>
      <c r="D21" s="207" t="s">
        <v>206</v>
      </c>
      <c r="E21" s="207" t="s">
        <v>207</v>
      </c>
      <c r="F21" s="207" t="s">
        <v>208</v>
      </c>
      <c r="G21" s="208">
        <v>502</v>
      </c>
      <c r="H21" s="208">
        <v>0</v>
      </c>
      <c r="I21" s="206" t="s">
        <v>134</v>
      </c>
      <c r="J21" s="208">
        <f t="shared" si="0"/>
        <v>502</v>
      </c>
      <c r="K21" s="206" t="s">
        <v>209</v>
      </c>
      <c r="L21" s="206" t="s">
        <v>210</v>
      </c>
      <c r="M21" s="206" t="s">
        <v>211</v>
      </c>
      <c r="N21" s="206" t="s">
        <v>212</v>
      </c>
      <c r="O21" s="207" t="s">
        <v>213</v>
      </c>
      <c r="P21" s="206" t="s">
        <v>214</v>
      </c>
      <c r="Q21" s="206" t="s">
        <v>215</v>
      </c>
      <c r="R21" s="206" t="s">
        <v>125</v>
      </c>
      <c r="S21" s="206" t="s">
        <v>126</v>
      </c>
      <c r="T21" s="107" t="s">
        <v>216</v>
      </c>
      <c r="U21" s="107">
        <v>570</v>
      </c>
      <c r="V21" s="107">
        <v>1089</v>
      </c>
      <c r="W21" s="107">
        <v>1</v>
      </c>
      <c r="X21" s="107">
        <v>2021</v>
      </c>
      <c r="Y21" s="107">
        <v>533</v>
      </c>
      <c r="Z21" s="107">
        <v>0</v>
      </c>
      <c r="AA21" s="206" t="s">
        <v>128</v>
      </c>
      <c r="AB21" s="206" t="s">
        <v>217</v>
      </c>
      <c r="AC21" s="107">
        <f t="shared" si="1"/>
        <v>1</v>
      </c>
    </row>
    <row r="22" spans="1:29" ht="15">
      <c r="A22" s="206">
        <v>2023</v>
      </c>
      <c r="B22" s="206">
        <v>321</v>
      </c>
      <c r="C22" s="206" t="s">
        <v>218</v>
      </c>
      <c r="D22" s="207" t="s">
        <v>219</v>
      </c>
      <c r="E22" s="207" t="s">
        <v>115</v>
      </c>
      <c r="F22" s="207" t="s">
        <v>220</v>
      </c>
      <c r="G22" s="208">
        <v>121.76</v>
      </c>
      <c r="H22" s="208">
        <v>21.96</v>
      </c>
      <c r="I22" s="206" t="s">
        <v>119</v>
      </c>
      <c r="J22" s="208">
        <f t="shared" si="0"/>
        <v>99.80000000000001</v>
      </c>
      <c r="K22" s="206" t="s">
        <v>221</v>
      </c>
      <c r="L22" s="206" t="s">
        <v>121</v>
      </c>
      <c r="M22" s="206" t="s">
        <v>222</v>
      </c>
      <c r="N22" s="206" t="s">
        <v>115</v>
      </c>
      <c r="O22" s="207" t="s">
        <v>223</v>
      </c>
      <c r="P22" s="206" t="s">
        <v>224</v>
      </c>
      <c r="Q22" s="206" t="s">
        <v>224</v>
      </c>
      <c r="R22" s="206" t="s">
        <v>140</v>
      </c>
      <c r="S22" s="206" t="s">
        <v>141</v>
      </c>
      <c r="T22" s="107" t="s">
        <v>142</v>
      </c>
      <c r="U22" s="107">
        <v>800</v>
      </c>
      <c r="V22" s="107">
        <v>1043</v>
      </c>
      <c r="W22" s="107">
        <v>10</v>
      </c>
      <c r="X22" s="107">
        <v>2023</v>
      </c>
      <c r="Y22" s="107">
        <v>223</v>
      </c>
      <c r="Z22" s="107">
        <v>0</v>
      </c>
      <c r="AA22" s="206" t="s">
        <v>128</v>
      </c>
      <c r="AB22" s="206" t="s">
        <v>180</v>
      </c>
      <c r="AC22" s="107">
        <f t="shared" si="1"/>
        <v>1</v>
      </c>
    </row>
    <row r="23" spans="1:29" ht="15">
      <c r="A23" s="206">
        <v>2023</v>
      </c>
      <c r="B23" s="206">
        <v>316</v>
      </c>
      <c r="C23" s="206" t="s">
        <v>117</v>
      </c>
      <c r="D23" s="207" t="s">
        <v>225</v>
      </c>
      <c r="E23" s="207" t="s">
        <v>164</v>
      </c>
      <c r="F23" s="207" t="s">
        <v>226</v>
      </c>
      <c r="G23" s="208">
        <v>498.24</v>
      </c>
      <c r="H23" s="208">
        <v>89.85</v>
      </c>
      <c r="I23" s="206" t="s">
        <v>119</v>
      </c>
      <c r="J23" s="208">
        <f t="shared" si="0"/>
        <v>408.39</v>
      </c>
      <c r="K23" s="206" t="s">
        <v>227</v>
      </c>
      <c r="L23" s="206" t="s">
        <v>121</v>
      </c>
      <c r="M23" s="206" t="s">
        <v>228</v>
      </c>
      <c r="N23" s="206" t="s">
        <v>164</v>
      </c>
      <c r="O23" s="207" t="s">
        <v>229</v>
      </c>
      <c r="P23" s="206" t="s">
        <v>230</v>
      </c>
      <c r="Q23" s="206"/>
      <c r="R23" s="206" t="s">
        <v>125</v>
      </c>
      <c r="S23" s="206" t="s">
        <v>126</v>
      </c>
      <c r="T23" s="107" t="s">
        <v>231</v>
      </c>
      <c r="U23" s="107">
        <v>2780</v>
      </c>
      <c r="V23" s="107">
        <v>1934</v>
      </c>
      <c r="W23" s="107">
        <v>99</v>
      </c>
      <c r="X23" s="107">
        <v>2023</v>
      </c>
      <c r="Y23" s="107">
        <v>269</v>
      </c>
      <c r="Z23" s="107">
        <v>0</v>
      </c>
      <c r="AA23" s="206" t="s">
        <v>128</v>
      </c>
      <c r="AB23" s="206" t="s">
        <v>232</v>
      </c>
      <c r="AC23" s="107">
        <f t="shared" si="1"/>
        <v>1</v>
      </c>
    </row>
    <row r="24" spans="1:29" ht="15">
      <c r="A24" s="206">
        <v>2023</v>
      </c>
      <c r="B24" s="206">
        <v>320</v>
      </c>
      <c r="C24" s="206" t="s">
        <v>115</v>
      </c>
      <c r="D24" s="207" t="s">
        <v>233</v>
      </c>
      <c r="E24" s="207" t="s">
        <v>117</v>
      </c>
      <c r="F24" s="207" t="s">
        <v>234</v>
      </c>
      <c r="G24" s="208">
        <v>420</v>
      </c>
      <c r="H24" s="208">
        <v>0</v>
      </c>
      <c r="I24" s="206" t="s">
        <v>134</v>
      </c>
      <c r="J24" s="208">
        <f t="shared" si="0"/>
        <v>420</v>
      </c>
      <c r="K24" s="206" t="s">
        <v>235</v>
      </c>
      <c r="L24" s="206" t="s">
        <v>121</v>
      </c>
      <c r="M24" s="206" t="s">
        <v>236</v>
      </c>
      <c r="N24" s="206" t="s">
        <v>115</v>
      </c>
      <c r="O24" s="207" t="s">
        <v>237</v>
      </c>
      <c r="P24" s="206" t="s">
        <v>238</v>
      </c>
      <c r="Q24" s="206" t="s">
        <v>238</v>
      </c>
      <c r="R24" s="206" t="s">
        <v>140</v>
      </c>
      <c r="S24" s="206" t="s">
        <v>141</v>
      </c>
      <c r="T24" s="107" t="s">
        <v>239</v>
      </c>
      <c r="U24" s="107">
        <v>790</v>
      </c>
      <c r="V24" s="107">
        <v>1043</v>
      </c>
      <c r="W24" s="107">
        <v>99</v>
      </c>
      <c r="X24" s="107">
        <v>2023</v>
      </c>
      <c r="Y24" s="107">
        <v>109</v>
      </c>
      <c r="Z24" s="107">
        <v>0</v>
      </c>
      <c r="AA24" s="206" t="s">
        <v>128</v>
      </c>
      <c r="AB24" s="206" t="s">
        <v>180</v>
      </c>
      <c r="AC24" s="107">
        <f t="shared" si="1"/>
        <v>1</v>
      </c>
    </row>
    <row r="25" spans="3:28" ht="15">
      <c r="C25" s="107"/>
      <c r="D25" s="107"/>
      <c r="E25" s="107"/>
      <c r="F25" s="107"/>
      <c r="G25" s="107"/>
      <c r="H25" s="107"/>
      <c r="I25" s="107"/>
      <c r="J25" s="107"/>
      <c r="N25" s="107"/>
      <c r="O25" s="107"/>
      <c r="P25" s="107"/>
      <c r="Q25" s="107"/>
      <c r="S25" s="107"/>
      <c r="AB25" s="107"/>
    </row>
    <row r="26" spans="3:29" ht="15">
      <c r="C26" s="107"/>
      <c r="D26" s="107"/>
      <c r="E26" s="107"/>
      <c r="F26" s="210" t="s">
        <v>240</v>
      </c>
      <c r="G26" s="209">
        <f>SUM(G11:G24)</f>
        <v>24315.079999999998</v>
      </c>
      <c r="H26" s="107"/>
      <c r="I26" s="107"/>
      <c r="J26" s="107"/>
      <c r="N26" s="107"/>
      <c r="O26" s="107"/>
      <c r="P26" s="107"/>
      <c r="Q26" s="107"/>
      <c r="S26" s="107"/>
      <c r="AB26" s="107"/>
      <c r="AC26" s="212">
        <f>SUM(AC11:AC24)</f>
        <v>10</v>
      </c>
    </row>
    <row r="27" spans="3:28" ht="15">
      <c r="C27" s="107"/>
      <c r="D27" s="107"/>
      <c r="E27" s="107"/>
      <c r="F27" s="107"/>
      <c r="G27" s="107"/>
      <c r="H27" s="107"/>
      <c r="I27" s="107"/>
      <c r="J27" s="107"/>
      <c r="N27" s="107"/>
      <c r="O27" s="107"/>
      <c r="P27" s="107"/>
      <c r="Q27" s="107"/>
      <c r="S27" s="107"/>
      <c r="AB27" s="107"/>
    </row>
    <row r="28" spans="3:28" ht="15">
      <c r="C28" s="107"/>
      <c r="D28" s="107"/>
      <c r="E28" s="107"/>
      <c r="F28" s="107"/>
      <c r="G28" s="107"/>
      <c r="H28" s="107"/>
      <c r="I28" s="107"/>
      <c r="J28" s="107"/>
      <c r="N28" s="107"/>
      <c r="O28" s="107"/>
      <c r="P28" s="107"/>
      <c r="Q28" s="107"/>
      <c r="S28" s="107"/>
      <c r="AB28" s="107"/>
    </row>
    <row r="29" spans="3:28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B29" s="107"/>
    </row>
    <row r="30" spans="3:28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B30" s="107"/>
    </row>
    <row r="31" spans="3:28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B31" s="107"/>
    </row>
    <row r="32" spans="3:28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B32" s="107"/>
    </row>
    <row r="33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4">
    <dataValidation type="list" allowBlank="1" showInputMessage="1" showErrorMessage="1" errorTitle="SCISSIONE PAGAMENTI" error="Selezionare 'NO' se il documento non è soggeto alla Scissione Pagamenti" sqref="I12:I27">
      <formula1>"SI, NO"</formula1>
    </dataValidation>
    <dataValidation type="list" allowBlank="1" showInputMessage="1" showErrorMessage="1" errorTitle="SCISSIONE PAGAMENTI" error="Selezionare 'NO' se il documento non è soggeto alla Scissione Pagamenti" sqref="I13:I27">
      <formula1>"SI, NO"</formula1>
    </dataValidation>
    <dataValidation type="list" allowBlank="1" showInputMessage="1" showErrorMessage="1" errorTitle="SCISSIONE PAGAMENTI" error="Selezionare 'NO' se il documento non è soggeto alla Scissione Pagamenti" sqref="I14:I27">
      <formula1>"SI, NO"</formula1>
    </dataValidation>
    <dataValidation type="list" allowBlank="1" showInputMessage="1" showErrorMessage="1" errorTitle="SCISSIONE PAGAMENTI" error="Selezionare 'NO' se il documento non è soggeto alla Scissione Pagamenti" sqref="I15:I27">
      <formula1>"SI, NO"</formula1>
    </dataValidation>
    <dataValidation type="list" allowBlank="1" showInputMessage="1" showErrorMessage="1" errorTitle="SCISSIONE PAGAMENTI" error="Selezionare 'NO' se il documento non è soggeto alla Scissione Pagamenti" sqref="I16:I27">
      <formula1>"SI, NO"</formula1>
    </dataValidation>
    <dataValidation type="list" allowBlank="1" showInputMessage="1" showErrorMessage="1" errorTitle="SCISSIONE PAGAMENTI" error="Selezionare 'NO' se il documento non è soggeto alla Scissione Pagamenti" sqref="I17:I27">
      <formula1>"SI, NO"</formula1>
    </dataValidation>
    <dataValidation type="list" allowBlank="1" showInputMessage="1" showErrorMessage="1" errorTitle="SCISSIONE PAGAMENTI" error="Selezionare 'NO' se il documento non è soggeto alla Scissione Pagamenti" sqref="I18:I27">
      <formula1>"SI, NO"</formula1>
    </dataValidation>
    <dataValidation type="list" allowBlank="1" showInputMessage="1" showErrorMessage="1" errorTitle="SCISSIONE PAGAMENTI" error="Selezionare 'NO' se il documento non è soggeto alla Scissione Pagamenti" sqref="I19:I27">
      <formula1>"SI, NO"</formula1>
    </dataValidation>
    <dataValidation type="list" allowBlank="1" showInputMessage="1" showErrorMessage="1" errorTitle="SCISSIONE PAGAMENTI" error="Selezionare 'NO' se il documento non è soggeto alla Scissione Pagamenti" sqref="I20:I27">
      <formula1>"SI, NO"</formula1>
    </dataValidation>
    <dataValidation type="list" allowBlank="1" showInputMessage="1" showErrorMessage="1" errorTitle="SCISSIONE PAGAMENTI" error="Selezionare 'NO' se il documento non è soggeto alla Scissione Pagamenti" sqref="I21:I27">
      <formula1>"SI, NO"</formula1>
    </dataValidation>
    <dataValidation type="list" allowBlank="1" showInputMessage="1" showErrorMessage="1" errorTitle="SCISSIONE PAGAMENTI" error="Selezionare 'NO' se il documento non è soggeto alla Scissione Pagamenti" sqref="I22:I27">
      <formula1>"SI, NO"</formula1>
    </dataValidation>
    <dataValidation type="list" allowBlank="1" showInputMessage="1" showErrorMessage="1" errorTitle="SCISSIONE PAGAMENTI" error="Selezionare 'NO' se il documento non è soggeto alla Scissione Pagamenti" sqref="I23:I27">
      <formula1>"SI, NO"</formula1>
    </dataValidation>
    <dataValidation type="list" allowBlank="1" showInputMessage="1" showErrorMessage="1" errorTitle="SCISSIONE PAGAMENTI" error="Selezionare 'NO' se il documento non è soggeto alla Scissione Pagamenti" sqref="I24:I27">
      <formula1>"SI, NO"</formula1>
    </dataValidation>
    <dataValidation type="list" allowBlank="1" showInputMessage="1" showErrorMessage="1" errorTitle="SCISSIONE PAGAMENTI" error="Selezionare 'NO' se il documento non è soggeto alla Scissione Pagamenti" sqref="I25:I2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1"/>
    </row>
    <row r="2" s="97" customFormat="1" ht="15" customHeight="1"/>
    <row r="3" spans="1:17" s="90" customFormat="1" ht="22.5" customHeight="1">
      <c r="A3" s="298" t="s">
        <v>112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150"/>
    </row>
    <row r="4" spans="1:17" s="90" customFormat="1" ht="1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150"/>
    </row>
    <row r="5" spans="1:17" s="90" customFormat="1" ht="22.5" customHeight="1">
      <c r="A5" s="285" t="s">
        <v>111</v>
      </c>
      <c r="B5" s="285"/>
      <c r="C5" s="285"/>
      <c r="D5" s="285"/>
      <c r="E5" s="285"/>
      <c r="F5" s="285"/>
      <c r="G5" s="285"/>
      <c r="H5" s="285"/>
      <c r="I5" s="286"/>
      <c r="J5" s="205" t="s">
        <v>110</v>
      </c>
      <c r="K5" s="149"/>
      <c r="L5" s="149"/>
      <c r="M5" s="149"/>
      <c r="N5" s="149"/>
      <c r="O5" s="149"/>
      <c r="P5" s="204"/>
      <c r="Q5" s="150"/>
    </row>
    <row r="6" spans="3:16" s="90" customFormat="1" ht="22.5" customHeight="1">
      <c r="C6" s="293" t="s">
        <v>97</v>
      </c>
      <c r="D6" s="294"/>
      <c r="E6" s="294"/>
      <c r="F6" s="294"/>
      <c r="G6" s="295"/>
      <c r="H6" s="198">
        <v>0</v>
      </c>
      <c r="I6" s="202"/>
      <c r="J6" s="291" t="s">
        <v>97</v>
      </c>
      <c r="K6" s="291"/>
      <c r="L6" s="291"/>
      <c r="M6" s="291"/>
      <c r="N6" s="292"/>
      <c r="O6" s="203">
        <v>0</v>
      </c>
      <c r="P6" s="202"/>
    </row>
    <row r="7" spans="3:16" s="90" customFormat="1" ht="22.5" customHeight="1">
      <c r="C7" s="293" t="s">
        <v>95</v>
      </c>
      <c r="D7" s="294"/>
      <c r="E7" s="294"/>
      <c r="F7" s="294"/>
      <c r="G7" s="199"/>
      <c r="H7" s="198">
        <v>0</v>
      </c>
      <c r="I7" s="200"/>
      <c r="J7" s="289" t="s">
        <v>95</v>
      </c>
      <c r="K7" s="289"/>
      <c r="L7" s="289"/>
      <c r="M7" s="289"/>
      <c r="N7" s="290"/>
      <c r="O7" s="201">
        <v>0</v>
      </c>
      <c r="P7" s="200"/>
    </row>
    <row r="8" spans="3:16" s="90" customFormat="1" ht="22.5" customHeight="1">
      <c r="C8" s="293" t="s">
        <v>94</v>
      </c>
      <c r="D8" s="294"/>
      <c r="E8" s="294"/>
      <c r="F8" s="294"/>
      <c r="G8" s="199"/>
      <c r="H8" s="198">
        <f>H6-H7</f>
        <v>0</v>
      </c>
      <c r="I8" s="196"/>
      <c r="J8" s="287" t="s">
        <v>94</v>
      </c>
      <c r="K8" s="287"/>
      <c r="L8" s="287"/>
      <c r="M8" s="287"/>
      <c r="N8" s="288"/>
      <c r="O8" s="197">
        <v>0</v>
      </c>
      <c r="P8" s="196"/>
    </row>
    <row r="9" spans="3:16" s="90" customFormat="1" ht="15">
      <c r="C9" s="195"/>
      <c r="D9" s="195"/>
      <c r="E9" s="195"/>
      <c r="F9" s="195"/>
      <c r="G9" s="194"/>
      <c r="H9" s="193"/>
      <c r="I9" s="166"/>
      <c r="J9" s="169"/>
      <c r="K9" s="169"/>
      <c r="L9" s="169"/>
      <c r="M9" s="169"/>
      <c r="N9" s="169"/>
      <c r="O9" s="192"/>
      <c r="P9" s="191"/>
    </row>
    <row r="10" spans="1:16" s="90" customFormat="1" ht="16.5" customHeight="1">
      <c r="A10" s="300" t="s">
        <v>109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6" s="90" customFormat="1" ht="22.5" customHeight="1">
      <c r="A11" s="228" t="s">
        <v>14</v>
      </c>
      <c r="B11" s="239"/>
      <c r="C11" s="228" t="s">
        <v>15</v>
      </c>
      <c r="D11" s="238"/>
      <c r="E11" s="238"/>
      <c r="F11" s="238"/>
      <c r="G11" s="238"/>
      <c r="H11" s="238"/>
      <c r="I11" s="239"/>
      <c r="J11" s="228" t="s">
        <v>1</v>
      </c>
      <c r="K11" s="239"/>
      <c r="L11" s="148"/>
      <c r="M11" s="228" t="s">
        <v>64</v>
      </c>
      <c r="N11" s="238"/>
      <c r="O11" s="238"/>
      <c r="P11" s="239"/>
    </row>
    <row r="12" spans="1:16" ht="36" customHeight="1">
      <c r="A12" s="104" t="s">
        <v>21</v>
      </c>
      <c r="B12" s="190" t="s">
        <v>108</v>
      </c>
      <c r="C12" s="104" t="s">
        <v>24</v>
      </c>
      <c r="D12" s="105" t="s">
        <v>25</v>
      </c>
      <c r="E12" s="189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8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2024-01-30T10:31:09Z</dcterms:modified>
  <cp:category/>
  <cp:version/>
  <cp:contentType/>
  <cp:contentStatus/>
</cp:coreProperties>
</file>